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3260" yWindow="105" windowWidth="14835" windowHeight="11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'Feuil1'!$A$2:$G$174</definedName>
  </definedNames>
  <calcPr fullCalcOnLoad="1"/>
</workbook>
</file>

<file path=xl/sharedStrings.xml><?xml version="1.0" encoding="utf-8"?>
<sst xmlns="http://schemas.openxmlformats.org/spreadsheetml/2006/main" count="76" uniqueCount="72">
  <si>
    <t>LE SOUSCRIPTEUR</t>
  </si>
  <si>
    <t>Code Nace :</t>
  </si>
  <si>
    <t>LE CHIFFRE D'AFFAIRES (en €)</t>
  </si>
  <si>
    <t>LES CARACTERISTIQUES DU CONTRAT</t>
  </si>
  <si>
    <t>Siren :</t>
  </si>
  <si>
    <t xml:space="preserve"> Fax :</t>
  </si>
  <si>
    <t xml:space="preserve">France </t>
  </si>
  <si>
    <t>Export</t>
  </si>
  <si>
    <t>LE SOUSCRIPTEUR DÉCLARE :</t>
  </si>
  <si>
    <t>Ville :</t>
  </si>
  <si>
    <t>Pièces jointes obligatoires : Relevé d’identité bancaire / Formulaire de prélèvement automatique / Dernier bilan, annexes et comptes de résultats</t>
  </si>
  <si>
    <t>Semestriel</t>
  </si>
  <si>
    <t>Trimestriel</t>
  </si>
  <si>
    <t>Mensuel</t>
  </si>
  <si>
    <t>Annuel</t>
  </si>
  <si>
    <t xml:space="preserve">  Adresse :</t>
  </si>
  <si>
    <t xml:space="preserve">  Code postal :</t>
  </si>
  <si>
    <t xml:space="preserve">  Téléphone :</t>
  </si>
  <si>
    <t xml:space="preserve">  Activité :</t>
  </si>
  <si>
    <t xml:space="preserve">  Nom et qualité des représentants légaux :</t>
  </si>
  <si>
    <t xml:space="preserve">  Destinataire des limites de crédit :</t>
  </si>
  <si>
    <t xml:space="preserve">  E-mail : </t>
  </si>
  <si>
    <t xml:space="preserve">  Chiffre d’affaires assurable :</t>
  </si>
  <si>
    <t xml:space="preserve">  Raison sociale :</t>
  </si>
  <si>
    <t xml:space="preserve">  Maximum d'indemnité (par année d'assurance) :</t>
  </si>
  <si>
    <t xml:space="preserve">  Périodicité du Paiement de la prime :</t>
  </si>
  <si>
    <t xml:space="preserve">  Délégation de paiement :</t>
  </si>
  <si>
    <t xml:space="preserve">  Prise d’effet du contrat :</t>
  </si>
  <si>
    <t xml:space="preserve">  Le montant du Credit Check HT est fixé à :</t>
  </si>
  <si>
    <t>en date du :</t>
  </si>
  <si>
    <t>Votre conseiller</t>
  </si>
  <si>
    <r>
      <t>Quotité d'indemnisation (HT) :</t>
    </r>
    <r>
      <rPr>
        <b/>
        <sz val="10"/>
        <rFont val="Arial"/>
        <family val="2"/>
      </rPr>
      <t xml:space="preserve"> </t>
    </r>
  </si>
  <si>
    <t xml:space="preserve">Durée de prorogation maximale : </t>
  </si>
  <si>
    <t xml:space="preserve">Chiffre d’affaires assurable total : </t>
  </si>
  <si>
    <t xml:space="preserve">  Durée du contrat :</t>
  </si>
  <si>
    <t>1 an</t>
  </si>
  <si>
    <t>2 ans</t>
  </si>
  <si>
    <t>3 ans</t>
  </si>
  <si>
    <t>CA HT France et/ou Export dernier exercice :</t>
  </si>
  <si>
    <t>France uniquement</t>
  </si>
  <si>
    <t>Export uniquement</t>
  </si>
  <si>
    <t>Total Entité principale + Co Assuré eventuel</t>
  </si>
  <si>
    <t xml:space="preserve">  Co-assuré éventuel:</t>
  </si>
  <si>
    <t>Siren ou n°TVA:</t>
  </si>
  <si>
    <r>
      <t xml:space="preserve">  Pays couverts :</t>
    </r>
    <r>
      <rPr>
        <sz val="10"/>
        <color indexed="23"/>
        <rFont val="Arial"/>
        <family val="2"/>
      </rPr>
      <t xml:space="preserve"> </t>
    </r>
  </si>
  <si>
    <r>
      <t xml:space="preserve">  Délai maximum de crédit consenti :</t>
    </r>
    <r>
      <rPr>
        <b/>
        <sz val="10"/>
        <color indexed="23"/>
        <rFont val="Arial"/>
        <family val="2"/>
      </rPr>
      <t xml:space="preserve"> </t>
    </r>
  </si>
  <si>
    <r>
      <t xml:space="preserve">  Délai d’indemnisation :</t>
    </r>
    <r>
      <rPr>
        <sz val="10"/>
        <color indexed="23"/>
        <rFont val="Arial"/>
        <family val="2"/>
      </rPr>
      <t xml:space="preserve"> </t>
    </r>
  </si>
  <si>
    <r>
      <t xml:space="preserve">  Prime HT </t>
    </r>
    <r>
      <rPr>
        <sz val="9"/>
        <color indexed="23"/>
        <rFont val="Arial"/>
        <family val="2"/>
      </rPr>
      <t>:</t>
    </r>
  </si>
  <si>
    <r>
      <t xml:space="preserve">  Prime TTC </t>
    </r>
    <r>
      <rPr>
        <sz val="9"/>
        <color indexed="23"/>
        <rFont val="Arial"/>
        <family val="2"/>
      </rPr>
      <t>(+ 9% pour la prime relative au CA France ) :</t>
    </r>
  </si>
  <si>
    <r>
      <t xml:space="preserve">  Seuil d'intervention :</t>
    </r>
    <r>
      <rPr>
        <b/>
        <sz val="9"/>
        <color indexed="8"/>
        <rFont val="Arial"/>
        <family val="2"/>
      </rPr>
      <t xml:space="preserve"> 350 €</t>
    </r>
  </si>
  <si>
    <r>
      <t>LES GARANTIES SOUSCRITES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(en conformité avec le tarif en vigueur à la date de souscription)</t>
    </r>
  </si>
  <si>
    <t>MODULA FIRST VINS &amp; SPIRITUEUX</t>
  </si>
  <si>
    <t>France + Export</t>
  </si>
  <si>
    <t>60 jours</t>
  </si>
  <si>
    <t>90 jours</t>
  </si>
  <si>
    <t>NATURE DE LA CLIENTELE (% du chiffre d'affaires)</t>
  </si>
  <si>
    <t>%</t>
  </si>
  <si>
    <t xml:space="preserve">  Industries/ Grands Magasins/ Grande Distribution/ Grossistes :</t>
  </si>
  <si>
    <t xml:space="preserve">  Détaillants/ Artisans/ CHR :</t>
  </si>
  <si>
    <t xml:space="preserve">  Autres à préciser :………………………….</t>
  </si>
  <si>
    <r>
      <t xml:space="preserve">  Franchise sur indemnité :</t>
    </r>
    <r>
      <rPr>
        <b/>
        <sz val="9"/>
        <color indexed="8"/>
        <rFont val="Arial"/>
        <family val="2"/>
      </rPr>
      <t xml:space="preserve"> 350 €</t>
    </r>
  </si>
  <si>
    <t xml:space="preserve">FORMULAIRE D'ADHÉSION </t>
  </si>
  <si>
    <t xml:space="preserve">  • adhérer aux dispositions du contrat ;</t>
  </si>
  <si>
    <t xml:space="preserve">  • reconnaître conformes et sincères les déclarations de la présente demande d'adhésion ; </t>
  </si>
  <si>
    <t xml:space="preserve">  • reconnaître avoir reçu un exemplaire du formulaire d’adhésion et des conditions de la police et en avoir pris </t>
  </si>
  <si>
    <t xml:space="preserve">    connaissance avant signature.</t>
  </si>
  <si>
    <t xml:space="preserve">  Le contrat entrera en vigueur sous réserve de la réception de tous les documents requis, de l’étude KYC, de l’accord </t>
  </si>
  <si>
    <t xml:space="preserve">  de l’assureur, et, du bon encaissement de la prime.</t>
  </si>
  <si>
    <t xml:space="preserve">  Le contrat est renouvelable par tacite reconduction pour une même période, sauf résiliation par lettre recommandée </t>
  </si>
  <si>
    <t xml:space="preserve">  moyennant préavis de deux mois.</t>
  </si>
  <si>
    <t xml:space="preserve">  Formulaire établi à:</t>
  </si>
  <si>
    <t xml:space="preserve">  Signature du souscripteur et cachet commercial, précédés de la mention “lu et approuvé”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</si>
</sst>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#&quot; &quot;##&quot; &quot;##&quot; &quot;##&quot; &quot;##"/>
    <numFmt numFmtId="173" formatCode="00000"/>
    <numFmt numFmtId="174" formatCode="#,##0\ &quot;€&quot;"/>
    <numFmt numFmtId="175" formatCode="mmm\-yyyy"/>
    <numFmt numFmtId="176" formatCode="[$-40C]dddd\ d\ mmmm\ yyyy"/>
  </numFmts>
  <fonts count="6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12"/>
      <color indexed="14"/>
      <name val="Arial"/>
      <family val="2"/>
    </font>
    <font>
      <sz val="7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DC0028"/>
      <name val="Arial"/>
      <family val="2"/>
    </font>
    <font>
      <sz val="7"/>
      <color rgb="FFDC0028"/>
      <name val="Arial"/>
      <family val="2"/>
    </font>
    <font>
      <b/>
      <sz val="10"/>
      <color rgb="FFDC0028"/>
      <name val="Arial"/>
      <family val="2"/>
    </font>
    <font>
      <b/>
      <sz val="9"/>
      <color rgb="FF828282"/>
      <name val="Arial"/>
      <family val="2"/>
    </font>
    <font>
      <sz val="10"/>
      <color rgb="FF828282"/>
      <name val="Arial"/>
      <family val="2"/>
    </font>
    <font>
      <b/>
      <sz val="11"/>
      <color rgb="FFDC0028"/>
      <name val="Arial"/>
      <family val="2"/>
    </font>
    <font>
      <sz val="8"/>
      <color rgb="FF828282"/>
      <name val="Arial"/>
      <family val="2"/>
    </font>
    <font>
      <b/>
      <sz val="8"/>
      <color rgb="FF82828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>
        <color indexed="63"/>
      </right>
      <top style="dashDotDot">
        <color rgb="FFDC0028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C0028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 style="thin">
        <color rgb="FFDC0028"/>
      </right>
      <top>
        <color indexed="63"/>
      </top>
      <bottom style="thin">
        <color rgb="FFDC0028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 style="thin">
        <color rgb="FFDC0028"/>
      </right>
      <top style="thin">
        <color rgb="FFDC0028"/>
      </top>
      <bottom>
        <color indexed="63"/>
      </bottom>
    </border>
    <border>
      <left style="medium">
        <color rgb="FFDC0028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 style="medium">
        <color rgb="FFDC0028"/>
      </right>
      <top style="medium">
        <color rgb="FFDC0028"/>
      </top>
      <bottom>
        <color indexed="63"/>
      </bottom>
    </border>
    <border>
      <left style="medium">
        <color rgb="FFDC0028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 style="medium">
        <color rgb="FFDC0028"/>
      </right>
      <top>
        <color indexed="63"/>
      </top>
      <bottom style="medium">
        <color rgb="FFDC0028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left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7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174" fontId="6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59" fillId="0" borderId="0" xfId="0" applyFont="1" applyAlignment="1" applyProtection="1">
      <alignment horizontal="left"/>
      <protection/>
    </xf>
    <xf numFmtId="0" fontId="60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Border="1" applyAlignment="1">
      <alignment/>
    </xf>
    <xf numFmtId="3" fontId="6" fillId="33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 horizontal="right"/>
    </xf>
    <xf numFmtId="0" fontId="62" fillId="0" borderId="13" xfId="0" applyFont="1" applyBorder="1" applyAlignment="1">
      <alignment horizontal="right"/>
    </xf>
    <xf numFmtId="0" fontId="62" fillId="0" borderId="13" xfId="0" applyFont="1" applyBorder="1" applyAlignment="1">
      <alignment horizontal="left"/>
    </xf>
    <xf numFmtId="0" fontId="63" fillId="0" borderId="11" xfId="0" applyFont="1" applyFill="1" applyBorder="1" applyAlignment="1">
      <alignment horizontal="right"/>
    </xf>
    <xf numFmtId="0" fontId="62" fillId="0" borderId="11" xfId="0" applyFont="1" applyBorder="1" applyAlignment="1" applyProtection="1">
      <alignment horizontal="left"/>
      <protection/>
    </xf>
    <xf numFmtId="0" fontId="63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6" fillId="34" borderId="0" xfId="0" applyFont="1" applyFill="1" applyBorder="1" applyAlignment="1" applyProtection="1">
      <alignment/>
      <protection locked="0"/>
    </xf>
    <xf numFmtId="0" fontId="62" fillId="0" borderId="11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74" fontId="6" fillId="35" borderId="0" xfId="0" applyNumberFormat="1" applyFont="1" applyFill="1" applyBorder="1" applyAlignment="1" applyProtection="1">
      <alignment horizontal="center"/>
      <protection locked="0"/>
    </xf>
    <xf numFmtId="0" fontId="62" fillId="0" borderId="1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" fillId="33" borderId="13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/>
    </xf>
    <xf numFmtId="0" fontId="14" fillId="33" borderId="16" xfId="0" applyFont="1" applyFill="1" applyBorder="1" applyAlignment="1" applyProtection="1">
      <alignment horizontal="left" vertical="center" wrapText="1"/>
      <protection locked="0"/>
    </xf>
    <xf numFmtId="0" fontId="14" fillId="33" borderId="17" xfId="0" applyFont="1" applyFill="1" applyBorder="1" applyAlignment="1" applyProtection="1">
      <alignment horizontal="left" vertical="center" wrapText="1"/>
      <protection locked="0"/>
    </xf>
    <xf numFmtId="0" fontId="14" fillId="33" borderId="18" xfId="0" applyFont="1" applyFill="1" applyBorder="1" applyAlignment="1" applyProtection="1">
      <alignment horizontal="left" vertical="center" wrapText="1"/>
      <protection locked="0"/>
    </xf>
    <xf numFmtId="174" fontId="0" fillId="33" borderId="0" xfId="0" applyNumberFormat="1" applyFont="1" applyFill="1" applyBorder="1" applyAlignment="1" applyProtection="1">
      <alignment horizontal="center"/>
      <protection locked="0"/>
    </xf>
    <xf numFmtId="174" fontId="0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174" fontId="5" fillId="33" borderId="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 applyProtection="1">
      <alignment horizontal="center"/>
      <protection locked="0"/>
    </xf>
    <xf numFmtId="174" fontId="0" fillId="33" borderId="19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2" fillId="0" borderId="12" xfId="0" applyFont="1" applyBorder="1" applyAlignment="1">
      <alignment horizontal="center"/>
    </xf>
    <xf numFmtId="0" fontId="13" fillId="33" borderId="11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4" fillId="0" borderId="11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174" fontId="2" fillId="33" borderId="0" xfId="0" applyNumberFormat="1" applyFont="1" applyFill="1" applyBorder="1" applyAlignment="1" applyProtection="1">
      <alignment horizontal="center"/>
      <protection locked="0"/>
    </xf>
    <xf numFmtId="174" fontId="2" fillId="33" borderId="19" xfId="0" applyNumberFormat="1" applyFont="1" applyFill="1" applyBorder="1" applyAlignment="1" applyProtection="1">
      <alignment horizontal="center"/>
      <protection locked="0"/>
    </xf>
    <xf numFmtId="0" fontId="61" fillId="0" borderId="11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21" xfId="0" applyFont="1" applyBorder="1" applyAlignment="1">
      <alignment horizontal="left"/>
    </xf>
    <xf numFmtId="0" fontId="66" fillId="0" borderId="22" xfId="0" applyFont="1" applyBorder="1" applyAlignment="1">
      <alignment horizontal="left" wrapText="1"/>
    </xf>
    <xf numFmtId="0" fontId="66" fillId="0" borderId="23" xfId="0" applyFont="1" applyBorder="1" applyAlignment="1">
      <alignment horizontal="left" wrapText="1"/>
    </xf>
    <xf numFmtId="0" fontId="66" fillId="0" borderId="24" xfId="0" applyFont="1" applyBorder="1" applyAlignment="1">
      <alignment horizontal="left" wrapText="1"/>
    </xf>
    <xf numFmtId="0" fontId="66" fillId="0" borderId="25" xfId="0" applyFont="1" applyBorder="1" applyAlignment="1">
      <alignment horizontal="left" wrapText="1"/>
    </xf>
    <xf numFmtId="0" fontId="66" fillId="0" borderId="2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0" fontId="0" fillId="33" borderId="0" xfId="44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62</xdr:row>
      <xdr:rowOff>0</xdr:rowOff>
    </xdr:from>
    <xdr:to>
      <xdr:col>6</xdr:col>
      <xdr:colOff>628650</xdr:colOff>
      <xdr:row>63</xdr:row>
      <xdr:rowOff>0</xdr:rowOff>
    </xdr:to>
    <xdr:sp>
      <xdr:nvSpPr>
        <xdr:cNvPr id="1" name="Rectangle 49"/>
        <xdr:cNvSpPr>
          <a:spLocks/>
        </xdr:cNvSpPr>
      </xdr:nvSpPr>
      <xdr:spPr>
        <a:xfrm>
          <a:off x="6124575" y="6600825"/>
          <a:ext cx="4000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90 %</a:t>
          </a:r>
        </a:p>
      </xdr:txBody>
    </xdr:sp>
    <xdr:clientData/>
  </xdr:twoCellAnchor>
  <xdr:twoCellAnchor>
    <xdr:from>
      <xdr:col>2</xdr:col>
      <xdr:colOff>76200</xdr:colOff>
      <xdr:row>60</xdr:row>
      <xdr:rowOff>0</xdr:rowOff>
    </xdr:from>
    <xdr:to>
      <xdr:col>3</xdr:col>
      <xdr:colOff>19050</xdr:colOff>
      <xdr:row>61</xdr:row>
      <xdr:rowOff>0</xdr:rowOff>
    </xdr:to>
    <xdr:sp>
      <xdr:nvSpPr>
        <xdr:cNvPr id="2" name="Rectangle 51"/>
        <xdr:cNvSpPr>
          <a:spLocks/>
        </xdr:cNvSpPr>
      </xdr:nvSpPr>
      <xdr:spPr>
        <a:xfrm>
          <a:off x="2190750" y="6410325"/>
          <a:ext cx="7239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 Jours</a:t>
          </a:r>
        </a:p>
      </xdr:txBody>
    </xdr:sp>
    <xdr:clientData/>
  </xdr:twoCellAnchor>
  <xdr:twoCellAnchor>
    <xdr:from>
      <xdr:col>1</xdr:col>
      <xdr:colOff>381000</xdr:colOff>
      <xdr:row>64</xdr:row>
      <xdr:rowOff>0</xdr:rowOff>
    </xdr:from>
    <xdr:to>
      <xdr:col>6</xdr:col>
      <xdr:colOff>533400</xdr:colOff>
      <xdr:row>65</xdr:row>
      <xdr:rowOff>0</xdr:rowOff>
    </xdr:to>
    <xdr:sp>
      <xdr:nvSpPr>
        <xdr:cNvPr id="3" name="Rectangle 52"/>
        <xdr:cNvSpPr>
          <a:spLocks/>
        </xdr:cNvSpPr>
      </xdr:nvSpPr>
      <xdr:spPr>
        <a:xfrm>
          <a:off x="1476375" y="6791325"/>
          <a:ext cx="49530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mois date d'échéance initiale / 1 mois en cas d'insolvabilité déclarée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66675</xdr:rowOff>
    </xdr:from>
    <xdr:to>
      <xdr:col>1</xdr:col>
      <xdr:colOff>762000</xdr:colOff>
      <xdr:row>5</xdr:row>
      <xdr:rowOff>66675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showGridLines="0" showZeros="0" tabSelected="1" showOutlineSymbols="0" view="pageLayout" showRuler="0" zoomScaleNormal="110" zoomScaleSheetLayoutView="85" workbookViewId="0" topLeftCell="A1">
      <selection activeCell="E4" sqref="E4:G4"/>
    </sheetView>
  </sheetViews>
  <sheetFormatPr defaultColWidth="11.421875" defaultRowHeight="12.75"/>
  <cols>
    <col min="1" max="1" width="16.421875" style="0" customWidth="1"/>
    <col min="2" max="2" width="15.28125" style="0" customWidth="1"/>
    <col min="3" max="3" width="11.7109375" style="0" customWidth="1"/>
    <col min="4" max="4" width="13.8515625" style="0" bestFit="1" customWidth="1"/>
    <col min="5" max="5" width="11.421875" style="0" customWidth="1"/>
    <col min="6" max="6" width="19.7109375" style="0" customWidth="1"/>
    <col min="7" max="7" width="12.28125" style="0" customWidth="1"/>
  </cols>
  <sheetData>
    <row r="1" spans="1:7" s="20" customFormat="1" ht="6" customHeight="1">
      <c r="A1" s="39"/>
      <c r="B1" s="39"/>
      <c r="C1" s="30"/>
      <c r="D1" s="30"/>
      <c r="E1" s="43"/>
      <c r="F1" s="42"/>
      <c r="G1" s="44"/>
    </row>
    <row r="2" spans="1:5" ht="13.5" customHeight="1">
      <c r="A2" s="28"/>
      <c r="B2" s="28"/>
      <c r="C2" s="28"/>
      <c r="D2" s="28"/>
      <c r="E2" s="67" t="s">
        <v>51</v>
      </c>
    </row>
    <row r="3" spans="1:7" ht="12.75">
      <c r="A3" s="28"/>
      <c r="B3" s="28"/>
      <c r="C3" s="28"/>
      <c r="D3" s="28"/>
      <c r="E3" s="105" t="s">
        <v>30</v>
      </c>
      <c r="F3" s="106"/>
      <c r="G3" s="107"/>
    </row>
    <row r="4" spans="1:7" ht="9" customHeight="1">
      <c r="A4" s="28"/>
      <c r="B4" s="28"/>
      <c r="C4" s="28"/>
      <c r="D4" s="28"/>
      <c r="E4" s="80"/>
      <c r="F4" s="81"/>
      <c r="G4" s="82"/>
    </row>
    <row r="5" spans="1:7" s="20" customFormat="1" ht="2.25" customHeight="1">
      <c r="A5" s="29"/>
      <c r="B5" s="30"/>
      <c r="C5" s="30"/>
      <c r="D5" s="30"/>
      <c r="E5" s="56"/>
      <c r="F5" s="42"/>
      <c r="G5" s="57"/>
    </row>
    <row r="6" spans="2:7" ht="9" customHeight="1">
      <c r="B6" s="39"/>
      <c r="C6" s="28"/>
      <c r="D6" s="28"/>
      <c r="E6" s="80"/>
      <c r="F6" s="81"/>
      <c r="G6" s="82"/>
    </row>
    <row r="7" spans="1:7" s="20" customFormat="1" ht="2.25" customHeight="1">
      <c r="A7" s="39"/>
      <c r="B7" s="39"/>
      <c r="C7" s="30"/>
      <c r="D7" s="30"/>
      <c r="E7" s="56"/>
      <c r="F7" s="42"/>
      <c r="G7" s="57"/>
    </row>
    <row r="8" spans="2:7" ht="9" customHeight="1">
      <c r="B8" s="39"/>
      <c r="C8" s="28"/>
      <c r="D8" s="28"/>
      <c r="E8" s="84"/>
      <c r="F8" s="85"/>
      <c r="G8" s="86"/>
    </row>
    <row r="9" spans="1:7" ht="15.75">
      <c r="A9" s="51" t="s">
        <v>61</v>
      </c>
      <c r="B9" s="28"/>
      <c r="C9" s="28"/>
      <c r="D9" s="28"/>
      <c r="E9" s="28"/>
      <c r="F9" s="28"/>
      <c r="G9" s="28"/>
    </row>
    <row r="10" spans="1:7" ht="12.75" customHeight="1">
      <c r="A10" s="53" t="s">
        <v>0</v>
      </c>
      <c r="B10" s="54"/>
      <c r="C10" s="54"/>
      <c r="D10" s="54"/>
      <c r="E10" s="54"/>
      <c r="F10" s="54"/>
      <c r="G10" s="54"/>
    </row>
    <row r="11" spans="1:7" ht="3" customHeight="1">
      <c r="A11" s="7"/>
      <c r="B11" s="1"/>
      <c r="C11" s="1"/>
      <c r="D11" s="1"/>
      <c r="E11" s="1"/>
      <c r="F11" s="1"/>
      <c r="G11" s="1"/>
    </row>
    <row r="12" spans="1:7" ht="12.75">
      <c r="A12" s="58" t="s">
        <v>23</v>
      </c>
      <c r="B12" s="89"/>
      <c r="C12" s="89"/>
      <c r="D12" s="89"/>
      <c r="E12" s="89"/>
      <c r="F12" s="60" t="s">
        <v>4</v>
      </c>
      <c r="G12" s="27"/>
    </row>
    <row r="13" spans="1:7" ht="2.25" customHeight="1">
      <c r="A13" s="14"/>
      <c r="B13" s="15"/>
      <c r="C13" s="15"/>
      <c r="D13" s="15"/>
      <c r="E13" s="15"/>
      <c r="F13" s="10"/>
      <c r="G13" s="5"/>
    </row>
    <row r="14" spans="1:7" ht="12.75">
      <c r="A14" s="59" t="s">
        <v>15</v>
      </c>
      <c r="B14" s="89"/>
      <c r="C14" s="89"/>
      <c r="D14" s="89"/>
      <c r="E14" s="89"/>
      <c r="F14" s="89"/>
      <c r="G14" s="89"/>
    </row>
    <row r="15" spans="1:7" ht="2.25" customHeight="1">
      <c r="A15" s="14"/>
      <c r="B15" s="15"/>
      <c r="C15" s="15"/>
      <c r="D15" s="15"/>
      <c r="E15" s="15"/>
      <c r="F15" s="10"/>
      <c r="G15" s="5"/>
    </row>
    <row r="16" spans="1:7" ht="12.75">
      <c r="A16" s="58" t="s">
        <v>16</v>
      </c>
      <c r="B16" s="31"/>
      <c r="C16" s="60" t="s">
        <v>9</v>
      </c>
      <c r="D16" s="89"/>
      <c r="E16" s="89"/>
      <c r="F16" s="89"/>
      <c r="G16" s="89"/>
    </row>
    <row r="17" spans="1:7" s="20" customFormat="1" ht="2.25" customHeight="1">
      <c r="A17" s="18"/>
      <c r="B17" s="15"/>
      <c r="C17" s="15"/>
      <c r="D17" s="15"/>
      <c r="E17" s="15"/>
      <c r="F17" s="19"/>
      <c r="G17" s="16"/>
    </row>
    <row r="18" spans="1:7" ht="12.75">
      <c r="A18" s="58" t="s">
        <v>17</v>
      </c>
      <c r="B18" s="32"/>
      <c r="C18" s="21" t="s">
        <v>5</v>
      </c>
      <c r="D18" s="32"/>
      <c r="E18" s="1"/>
      <c r="F18" s="1"/>
      <c r="G18" s="1"/>
    </row>
    <row r="19" spans="1:7" s="20" customFormat="1" ht="2.25" customHeight="1" hidden="1">
      <c r="A19" s="18"/>
      <c r="B19" s="15"/>
      <c r="C19" s="15"/>
      <c r="D19" s="15"/>
      <c r="E19" s="15"/>
      <c r="F19" s="19"/>
      <c r="G19" s="16"/>
    </row>
    <row r="20" spans="1:256" s="20" customFormat="1" ht="2.25" customHeight="1" hidden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7" s="20" customFormat="1" ht="2.25" customHeight="1">
      <c r="A21" s="18"/>
      <c r="B21" s="15"/>
      <c r="C21" s="15"/>
      <c r="D21" s="15"/>
      <c r="E21" s="15"/>
      <c r="F21" s="19"/>
      <c r="G21" s="16"/>
    </row>
    <row r="22" spans="1:7" ht="12.75">
      <c r="A22" s="58" t="s">
        <v>18</v>
      </c>
      <c r="B22" s="116"/>
      <c r="C22" s="116"/>
      <c r="D22" s="116"/>
      <c r="E22" s="116"/>
      <c r="F22" s="60" t="s">
        <v>1</v>
      </c>
      <c r="G22" s="33"/>
    </row>
    <row r="23" spans="1:7" s="20" customFormat="1" ht="2.25" customHeight="1">
      <c r="A23" s="18"/>
      <c r="B23" s="15"/>
      <c r="C23" s="15"/>
      <c r="D23" s="15"/>
      <c r="E23" s="15"/>
      <c r="F23" s="19"/>
      <c r="G23" s="16"/>
    </row>
    <row r="24" spans="1:7" ht="12.75">
      <c r="A24" s="58" t="s">
        <v>19</v>
      </c>
      <c r="B24" s="17"/>
      <c r="C24" s="17"/>
      <c r="D24" s="78"/>
      <c r="E24" s="78"/>
      <c r="F24" s="78"/>
      <c r="G24" s="78"/>
    </row>
    <row r="25" spans="1:7" s="20" customFormat="1" ht="2.25" customHeight="1">
      <c r="A25" s="18"/>
      <c r="B25" s="15"/>
      <c r="C25" s="15"/>
      <c r="D25" s="15"/>
      <c r="E25" s="15"/>
      <c r="F25" s="19"/>
      <c r="G25" s="16"/>
    </row>
    <row r="26" spans="1:7" ht="12.75">
      <c r="A26" s="58" t="s">
        <v>20</v>
      </c>
      <c r="B26" s="1"/>
      <c r="C26" s="78"/>
      <c r="D26" s="78"/>
      <c r="E26" s="78"/>
      <c r="F26" s="78"/>
      <c r="G26" s="78"/>
    </row>
    <row r="27" spans="1:7" s="20" customFormat="1" ht="2.25" customHeight="1">
      <c r="A27" s="18"/>
      <c r="B27" s="15"/>
      <c r="C27" s="15"/>
      <c r="D27" s="15"/>
      <c r="E27" s="15"/>
      <c r="F27" s="19"/>
      <c r="G27" s="16"/>
    </row>
    <row r="28" spans="1:7" ht="12.75">
      <c r="A28" s="17" t="s">
        <v>21</v>
      </c>
      <c r="B28" s="114"/>
      <c r="C28" s="115"/>
      <c r="D28" s="115"/>
      <c r="E28" s="115"/>
      <c r="F28" s="115"/>
      <c r="G28" s="115"/>
    </row>
    <row r="29" spans="1:7" s="20" customFormat="1" ht="2.25" customHeight="1">
      <c r="A29" s="47"/>
      <c r="B29" s="15"/>
      <c r="C29" s="15"/>
      <c r="D29" s="15"/>
      <c r="E29" s="15"/>
      <c r="F29" s="19"/>
      <c r="G29" s="16"/>
    </row>
    <row r="30" spans="1:7" ht="12.75">
      <c r="A30" s="62" t="s">
        <v>42</v>
      </c>
      <c r="B30" s="76"/>
      <c r="C30" s="76"/>
      <c r="D30" s="76"/>
      <c r="E30" s="76"/>
      <c r="F30" s="61" t="s">
        <v>43</v>
      </c>
      <c r="G30" s="55"/>
    </row>
    <row r="31" spans="1:7" s="20" customFormat="1" ht="2.25" customHeight="1">
      <c r="A31" s="47"/>
      <c r="B31" s="15"/>
      <c r="C31" s="15"/>
      <c r="D31" s="15"/>
      <c r="E31" s="15"/>
      <c r="F31" s="19"/>
      <c r="G31" s="16"/>
    </row>
    <row r="32" spans="1:7" ht="12.75" customHeight="1">
      <c r="A32" s="58" t="s">
        <v>19</v>
      </c>
      <c r="B32" s="17"/>
      <c r="C32" s="17"/>
      <c r="D32" s="78"/>
      <c r="E32" s="78"/>
      <c r="F32" s="78"/>
      <c r="G32" s="78"/>
    </row>
    <row r="33" spans="4:7" ht="6" customHeight="1">
      <c r="D33" s="77"/>
      <c r="E33" s="77"/>
      <c r="F33" s="77"/>
      <c r="G33" s="77"/>
    </row>
    <row r="34" spans="1:7" ht="12" customHeight="1">
      <c r="A34" s="53" t="s">
        <v>2</v>
      </c>
      <c r="B34" s="54"/>
      <c r="C34" s="54"/>
      <c r="D34" s="94" t="s">
        <v>6</v>
      </c>
      <c r="E34" s="94"/>
      <c r="F34" s="94" t="s">
        <v>7</v>
      </c>
      <c r="G34" s="94"/>
    </row>
    <row r="35" spans="1:7" s="20" customFormat="1" ht="1.5" customHeight="1">
      <c r="A35" s="18"/>
      <c r="B35" s="15"/>
      <c r="C35" s="15"/>
      <c r="D35" s="15"/>
      <c r="E35" s="15"/>
      <c r="F35" s="19"/>
      <c r="G35" s="16"/>
    </row>
    <row r="36" spans="1:7" s="49" customFormat="1" ht="8.25" customHeight="1">
      <c r="A36" s="52" t="s">
        <v>41</v>
      </c>
      <c r="B36" s="50"/>
      <c r="C36" s="48"/>
      <c r="D36" s="48"/>
      <c r="E36" s="48"/>
      <c r="F36" s="48"/>
      <c r="G36" s="48"/>
    </row>
    <row r="37" spans="1:7" ht="12" customHeight="1">
      <c r="A37" s="58" t="s">
        <v>44</v>
      </c>
      <c r="B37" s="89"/>
      <c r="C37" s="89"/>
      <c r="D37" s="77">
        <f>IF(B37="France seule","Option France seule choisie, ne pas renseigner votre CA export",IF(B37="Export seul","Option Export seul choisie, ne pas renseigner votre CA domestique",""))</f>
      </c>
      <c r="E37" s="77"/>
      <c r="F37" s="77"/>
      <c r="G37" s="77"/>
    </row>
    <row r="38" spans="1:7" ht="5.25" customHeight="1">
      <c r="A38" s="12"/>
      <c r="B38" s="1"/>
      <c r="C38" s="1"/>
      <c r="D38" s="1"/>
      <c r="E38" s="1"/>
      <c r="F38" s="1"/>
      <c r="G38" s="1"/>
    </row>
    <row r="39" spans="1:7" ht="12.75">
      <c r="A39" s="103" t="s">
        <v>38</v>
      </c>
      <c r="B39" s="104"/>
      <c r="C39" s="104"/>
      <c r="D39" s="101"/>
      <c r="E39" s="102"/>
      <c r="F39" s="101"/>
      <c r="G39" s="101"/>
    </row>
    <row r="40" spans="1:7" s="20" customFormat="1" ht="2.25" customHeight="1">
      <c r="A40" s="18"/>
      <c r="B40" s="15"/>
      <c r="C40" s="15"/>
      <c r="D40" s="15"/>
      <c r="E40" s="15"/>
      <c r="F40" s="19"/>
      <c r="G40" s="16"/>
    </row>
    <row r="41" spans="1:7" ht="12.75">
      <c r="A41" s="74" t="str">
        <f>"  - CA réalisé avec les particuliers :"</f>
        <v>  - CA réalisé avec les particuliers :</v>
      </c>
      <c r="B41" s="75"/>
      <c r="C41" s="75"/>
      <c r="D41" s="87"/>
      <c r="E41" s="91"/>
      <c r="F41" s="87"/>
      <c r="G41" s="87"/>
    </row>
    <row r="42" spans="1:7" s="20" customFormat="1" ht="2.25" customHeight="1">
      <c r="A42" s="63"/>
      <c r="B42" s="15"/>
      <c r="C42" s="15"/>
      <c r="D42" s="15"/>
      <c r="E42" s="15"/>
      <c r="F42" s="19"/>
      <c r="G42" s="16"/>
    </row>
    <row r="43" spans="1:7" ht="12.75">
      <c r="A43" s="74" t="str">
        <f>"  - CA réalisé avec les administrations :"</f>
        <v>  - CA réalisé avec les administrations :</v>
      </c>
      <c r="B43" s="75"/>
      <c r="C43" s="75"/>
      <c r="D43" s="87"/>
      <c r="E43" s="91"/>
      <c r="F43" s="87"/>
      <c r="G43" s="87"/>
    </row>
    <row r="44" spans="1:7" s="20" customFormat="1" ht="2.25" customHeight="1">
      <c r="A44" s="18"/>
      <c r="B44" s="15"/>
      <c r="C44" s="15"/>
      <c r="D44" s="15"/>
      <c r="E44" s="15"/>
      <c r="F44" s="19"/>
      <c r="G44" s="16"/>
    </row>
    <row r="45" spans="1:7" ht="12.75">
      <c r="A45" s="74" t="str">
        <f>"  - CA réalisé avec les entreprises liées :"</f>
        <v>  - CA réalisé avec les entreprises liées :</v>
      </c>
      <c r="B45" s="75"/>
      <c r="C45" s="75"/>
      <c r="D45" s="87"/>
      <c r="E45" s="91"/>
      <c r="F45" s="87"/>
      <c r="G45" s="87"/>
    </row>
    <row r="46" spans="1:7" s="20" customFormat="1" ht="2.25" customHeight="1">
      <c r="A46" s="18"/>
      <c r="B46" s="15"/>
      <c r="C46" s="15"/>
      <c r="D46" s="15">
        <v>75000</v>
      </c>
      <c r="E46" s="15"/>
      <c r="F46" s="19"/>
      <c r="G46" s="16"/>
    </row>
    <row r="47" spans="1:7" ht="12.75">
      <c r="A47" s="74" t="str">
        <f>"  - CA Export réalisé hors pays couverts : "</f>
        <v>  - CA Export réalisé hors pays couverts : </v>
      </c>
      <c r="B47" s="75"/>
      <c r="C47" s="75"/>
      <c r="D47" s="87"/>
      <c r="E47" s="91"/>
      <c r="F47" s="87"/>
      <c r="G47" s="87"/>
    </row>
    <row r="48" spans="1:7" s="20" customFormat="1" ht="2.25" customHeight="1">
      <c r="A48" s="18"/>
      <c r="B48" s="15"/>
      <c r="C48" s="15"/>
      <c r="D48" s="15"/>
      <c r="E48" s="15"/>
      <c r="F48" s="19"/>
      <c r="G48" s="16"/>
    </row>
    <row r="49" spans="1:7" ht="12.75">
      <c r="A49" s="74" t="s">
        <v>22</v>
      </c>
      <c r="B49" s="75"/>
      <c r="C49" s="75"/>
      <c r="D49" s="88">
        <f>D39-D41-D43-D45-D47</f>
        <v>0</v>
      </c>
      <c r="E49" s="92"/>
      <c r="F49" s="88">
        <f>F39-F41-F43-F45-F47</f>
        <v>0</v>
      </c>
      <c r="G49" s="88"/>
    </row>
    <row r="50" spans="1:7" ht="7.5" customHeight="1">
      <c r="A50" s="8"/>
      <c r="B50" s="10"/>
      <c r="C50" s="10"/>
      <c r="D50" s="1"/>
      <c r="E50" s="1"/>
      <c r="F50" s="1"/>
      <c r="G50" s="1"/>
    </row>
    <row r="51" spans="1:7" ht="15">
      <c r="A51" s="99" t="s">
        <v>33</v>
      </c>
      <c r="B51" s="100"/>
      <c r="C51" s="100"/>
      <c r="D51" s="90">
        <f>SUM(D49:G49)</f>
        <v>0</v>
      </c>
      <c r="E51" s="90"/>
      <c r="F51" s="90"/>
      <c r="G51" s="90"/>
    </row>
    <row r="52" spans="4:7" ht="9.75" customHeight="1">
      <c r="D52" s="77">
        <f>A117</f>
      </c>
      <c r="E52" s="77"/>
      <c r="F52" s="77"/>
      <c r="G52" s="77"/>
    </row>
    <row r="53" spans="1:7" ht="12.75">
      <c r="A53" s="53" t="s">
        <v>55</v>
      </c>
      <c r="B53" s="54"/>
      <c r="C53" s="54"/>
      <c r="D53" s="54"/>
      <c r="E53" s="72" t="s">
        <v>56</v>
      </c>
      <c r="F53" s="54"/>
      <c r="G53" s="54"/>
    </row>
    <row r="54" spans="1:7" ht="12.75">
      <c r="A54" s="7"/>
      <c r="B54" s="1"/>
      <c r="C54" s="1"/>
      <c r="D54" s="1"/>
      <c r="E54" s="1"/>
      <c r="F54" s="1"/>
      <c r="G54" s="1"/>
    </row>
    <row r="55" spans="1:7" ht="12.75">
      <c r="A55" s="70" t="s">
        <v>57</v>
      </c>
      <c r="B55" s="9"/>
      <c r="C55" s="9"/>
      <c r="E55" s="27"/>
      <c r="F55" s="1"/>
      <c r="G55" s="1"/>
    </row>
    <row r="56" spans="1:7" ht="12.75">
      <c r="A56" s="74" t="s">
        <v>58</v>
      </c>
      <c r="B56" s="75"/>
      <c r="C56" s="73"/>
      <c r="E56" s="27"/>
      <c r="F56" s="1"/>
      <c r="G56" s="1"/>
    </row>
    <row r="57" spans="1:7" ht="12.75">
      <c r="A57" s="74" t="s">
        <v>59</v>
      </c>
      <c r="B57" s="75"/>
      <c r="C57" s="41"/>
      <c r="E57" s="27"/>
      <c r="F57" s="1"/>
      <c r="G57" s="1"/>
    </row>
    <row r="59" spans="1:7" ht="12.75">
      <c r="A59" s="53" t="s">
        <v>50</v>
      </c>
      <c r="B59" s="54"/>
      <c r="C59" s="54"/>
      <c r="D59" s="54"/>
      <c r="E59" s="54"/>
      <c r="F59" s="54"/>
      <c r="G59" s="54"/>
    </row>
    <row r="60" spans="1:7" ht="7.5" customHeight="1">
      <c r="A60" s="7"/>
      <c r="B60" s="1"/>
      <c r="C60" s="1"/>
      <c r="D60" s="1"/>
      <c r="E60" s="1"/>
      <c r="F60" s="1"/>
      <c r="G60" s="1"/>
    </row>
    <row r="61" spans="1:7" ht="12.75">
      <c r="A61" s="58" t="s">
        <v>45</v>
      </c>
      <c r="B61" s="11"/>
      <c r="C61" s="13"/>
      <c r="D61" s="13"/>
      <c r="E61" s="37"/>
      <c r="F61" s="60" t="s">
        <v>32</v>
      </c>
      <c r="G61" s="69" t="s">
        <v>53</v>
      </c>
    </row>
    <row r="62" spans="1:7" s="20" customFormat="1" ht="2.25" customHeight="1">
      <c r="A62" s="18"/>
      <c r="B62" s="15"/>
      <c r="C62" s="15"/>
      <c r="D62" s="15"/>
      <c r="E62" s="15"/>
      <c r="F62" s="19"/>
      <c r="G62" s="16"/>
    </row>
    <row r="63" spans="1:7" ht="12.75">
      <c r="A63" s="64" t="s">
        <v>44</v>
      </c>
      <c r="B63" s="93">
        <f>B37</f>
        <v>0</v>
      </c>
      <c r="C63" s="93"/>
      <c r="D63" s="13"/>
      <c r="E63" s="22" t="s">
        <v>31</v>
      </c>
      <c r="F63" s="65"/>
      <c r="G63" s="1"/>
    </row>
    <row r="64" spans="1:7" s="20" customFormat="1" ht="2.25" customHeight="1">
      <c r="A64" s="18"/>
      <c r="B64" s="15"/>
      <c r="C64" s="15"/>
      <c r="D64" s="15"/>
      <c r="E64" s="15"/>
      <c r="F64" s="19"/>
      <c r="G64" s="16"/>
    </row>
    <row r="65" spans="1:7" ht="12.75">
      <c r="A65" s="58" t="s">
        <v>46</v>
      </c>
      <c r="B65" s="10"/>
      <c r="C65" s="13"/>
      <c r="D65" s="13"/>
      <c r="E65" s="1"/>
      <c r="F65" s="1"/>
      <c r="G65" s="1"/>
    </row>
    <row r="66" spans="1:7" s="20" customFormat="1" ht="2.25" customHeight="1">
      <c r="A66" s="18"/>
      <c r="B66" s="15"/>
      <c r="C66" s="15"/>
      <c r="D66" s="15"/>
      <c r="E66" s="15"/>
      <c r="F66" s="19"/>
      <c r="G66" s="16"/>
    </row>
    <row r="67" spans="1:7" ht="12.75">
      <c r="A67" s="74" t="s">
        <v>24</v>
      </c>
      <c r="B67" s="75"/>
      <c r="C67" s="75"/>
      <c r="D67" s="75"/>
      <c r="E67" s="34"/>
      <c r="F67" s="83">
        <f>A115</f>
      </c>
      <c r="G67" s="83"/>
    </row>
    <row r="68" spans="1:7" s="20" customFormat="1" ht="2.25" customHeight="1">
      <c r="A68" s="18"/>
      <c r="B68" s="15"/>
      <c r="C68" s="15"/>
      <c r="D68" s="15"/>
      <c r="E68" s="23"/>
      <c r="F68" s="19"/>
      <c r="G68" s="16"/>
    </row>
    <row r="69" spans="1:7" ht="12.75">
      <c r="A69" s="74" t="s">
        <v>25</v>
      </c>
      <c r="B69" s="75"/>
      <c r="C69" s="75"/>
      <c r="D69" s="75"/>
      <c r="E69" s="33"/>
      <c r="F69" s="83">
        <f>A116</f>
      </c>
      <c r="G69" s="83"/>
    </row>
    <row r="70" spans="1:7" s="20" customFormat="1" ht="2.25" customHeight="1">
      <c r="A70" s="18"/>
      <c r="B70" s="15"/>
      <c r="C70" s="15"/>
      <c r="D70" s="15"/>
      <c r="E70" s="23"/>
      <c r="F70" s="19"/>
      <c r="G70" s="16"/>
    </row>
    <row r="71" spans="1:7" ht="12.75">
      <c r="A71" s="58" t="s">
        <v>47</v>
      </c>
      <c r="B71" s="38"/>
      <c r="C71" s="38"/>
      <c r="D71" s="38"/>
      <c r="E71" s="40">
        <f>IF(E69="","",A130)</f>
      </c>
      <c r="F71" s="1"/>
      <c r="G71" s="26"/>
    </row>
    <row r="72" spans="1:7" s="20" customFormat="1" ht="2.25" customHeight="1">
      <c r="A72" s="18"/>
      <c r="B72" s="15"/>
      <c r="C72" s="15"/>
      <c r="D72" s="15"/>
      <c r="E72" s="23"/>
      <c r="F72" s="19"/>
      <c r="G72" s="16"/>
    </row>
    <row r="73" spans="1:9" ht="12.75">
      <c r="A73" s="74" t="s">
        <v>48</v>
      </c>
      <c r="B73" s="75"/>
      <c r="C73" s="75"/>
      <c r="D73" s="75"/>
      <c r="E73" s="40">
        <f>IF(E71="","",E71+(E71*D49/D51*0.09))</f>
      </c>
      <c r="F73" s="97" t="str">
        <f>IF(E73=0,"","sur la base des éléments présentés")</f>
        <v>sur la base des éléments présentés</v>
      </c>
      <c r="G73" s="98"/>
      <c r="H73" s="98"/>
      <c r="I73" s="98"/>
    </row>
    <row r="74" spans="1:7" s="20" customFormat="1" ht="2.25" customHeight="1">
      <c r="A74" s="18"/>
      <c r="B74" s="15"/>
      <c r="C74" s="15"/>
      <c r="D74" s="15"/>
      <c r="E74" s="23"/>
      <c r="F74" s="19"/>
      <c r="G74" s="16"/>
    </row>
    <row r="75" spans="1:7" ht="12.75">
      <c r="A75" s="74" t="s">
        <v>26</v>
      </c>
      <c r="B75" s="75"/>
      <c r="C75" s="96"/>
      <c r="D75" s="96"/>
      <c r="E75" s="96"/>
      <c r="F75" s="96"/>
      <c r="G75" s="96"/>
    </row>
    <row r="76" spans="1:7" s="20" customFormat="1" ht="2.25" customHeight="1">
      <c r="A76" s="18"/>
      <c r="B76" s="15"/>
      <c r="C76" s="15"/>
      <c r="D76" s="15"/>
      <c r="E76" s="23"/>
      <c r="F76" s="19"/>
      <c r="G76" s="16"/>
    </row>
    <row r="77" spans="1:7" ht="12.75">
      <c r="A77" s="95"/>
      <c r="B77" s="96"/>
      <c r="C77" s="96"/>
      <c r="D77" s="96"/>
      <c r="E77" s="96"/>
      <c r="F77" s="96"/>
      <c r="G77" s="96"/>
    </row>
    <row r="78" spans="1:7" s="20" customFormat="1" ht="9.75" customHeight="1">
      <c r="A78" s="24"/>
      <c r="B78" s="24"/>
      <c r="C78" s="24"/>
      <c r="D78" s="24"/>
      <c r="E78" s="24"/>
      <c r="F78" s="24"/>
      <c r="G78" s="24"/>
    </row>
    <row r="79" spans="1:9" ht="12.75">
      <c r="A79" s="53" t="s">
        <v>3</v>
      </c>
      <c r="B79" s="54"/>
      <c r="C79" s="54"/>
      <c r="D79" s="54"/>
      <c r="E79" s="54"/>
      <c r="F79" s="54"/>
      <c r="G79" s="54"/>
      <c r="I79" s="3"/>
    </row>
    <row r="80" spans="1:9" ht="7.5" customHeight="1">
      <c r="A80" s="7"/>
      <c r="B80" s="1"/>
      <c r="C80" s="1"/>
      <c r="D80" s="1"/>
      <c r="E80" s="1"/>
      <c r="F80" s="1"/>
      <c r="G80" s="1"/>
      <c r="I80" s="3"/>
    </row>
    <row r="81" spans="1:7" ht="12.75">
      <c r="A81" s="74" t="s">
        <v>27</v>
      </c>
      <c r="B81" s="75"/>
      <c r="C81" s="35"/>
      <c r="D81" s="1"/>
      <c r="F81" s="1"/>
      <c r="G81" s="1"/>
    </row>
    <row r="82" spans="1:7" s="20" customFormat="1" ht="2.25" customHeight="1">
      <c r="A82" s="63"/>
      <c r="B82" s="15"/>
      <c r="C82" s="15"/>
      <c r="D82" s="15"/>
      <c r="E82" s="15"/>
      <c r="F82" s="19"/>
      <c r="G82" s="16"/>
    </row>
    <row r="83" spans="1:7" ht="12.75">
      <c r="A83" s="74" t="s">
        <v>34</v>
      </c>
      <c r="B83" s="75"/>
      <c r="C83" s="35" t="s">
        <v>36</v>
      </c>
      <c r="D83" s="1"/>
      <c r="F83" s="1"/>
      <c r="G83" s="1"/>
    </row>
    <row r="84" spans="1:7" s="20" customFormat="1" ht="2.25" customHeight="1">
      <c r="A84" s="18"/>
      <c r="B84" s="15"/>
      <c r="C84" s="15"/>
      <c r="D84" s="15"/>
      <c r="E84" s="15"/>
      <c r="F84" s="19"/>
      <c r="G84" s="16"/>
    </row>
    <row r="85" spans="1:7" ht="12.75">
      <c r="A85" s="59" t="s">
        <v>28</v>
      </c>
      <c r="B85" s="9"/>
      <c r="C85" s="9"/>
      <c r="D85" s="34"/>
      <c r="E85" s="1"/>
      <c r="F85" s="1"/>
      <c r="G85" s="1"/>
    </row>
    <row r="86" spans="1:7" ht="12.75">
      <c r="A86" s="58" t="s">
        <v>49</v>
      </c>
      <c r="B86" s="41"/>
      <c r="C86" s="41"/>
      <c r="E86" s="1"/>
      <c r="F86" s="1"/>
      <c r="G86" s="1"/>
    </row>
    <row r="87" ht="14.25" customHeight="1">
      <c r="A87" s="70" t="s">
        <v>60</v>
      </c>
    </row>
    <row r="88" spans="1:7" ht="12.75">
      <c r="A88" s="53" t="s">
        <v>8</v>
      </c>
      <c r="B88" s="54"/>
      <c r="C88" s="54"/>
      <c r="D88" s="54"/>
      <c r="E88" s="54"/>
      <c r="F88" s="54"/>
      <c r="G88" s="54"/>
    </row>
    <row r="89" spans="1:7" ht="8.25" customHeight="1">
      <c r="A89" s="7"/>
      <c r="B89" s="1"/>
      <c r="C89" s="1"/>
      <c r="D89" s="1"/>
      <c r="E89" s="1"/>
      <c r="F89" s="1"/>
      <c r="G89" s="1"/>
    </row>
    <row r="90" spans="1:7" ht="12.75">
      <c r="A90" s="66" t="s">
        <v>62</v>
      </c>
      <c r="B90" s="1"/>
      <c r="C90" s="1"/>
      <c r="D90" s="1"/>
      <c r="E90" s="1"/>
      <c r="F90" s="1"/>
      <c r="G90" s="1"/>
    </row>
    <row r="91" spans="1:7" ht="12.75">
      <c r="A91" s="66" t="s">
        <v>63</v>
      </c>
      <c r="B91" s="1"/>
      <c r="C91" s="1"/>
      <c r="D91" s="1"/>
      <c r="E91" s="1"/>
      <c r="F91" s="1"/>
      <c r="G91" s="1"/>
    </row>
    <row r="92" spans="1:7" ht="12.75">
      <c r="A92" s="58" t="s">
        <v>64</v>
      </c>
      <c r="B92" s="13"/>
      <c r="C92" s="13"/>
      <c r="D92" s="13"/>
      <c r="E92" s="13"/>
      <c r="F92" s="13"/>
      <c r="G92" s="13"/>
    </row>
    <row r="93" spans="1:7" ht="12.75">
      <c r="A93" s="66" t="s">
        <v>65</v>
      </c>
      <c r="B93" s="13"/>
      <c r="C93" s="13"/>
      <c r="D93" s="13"/>
      <c r="E93" s="13"/>
      <c r="F93" s="13"/>
      <c r="G93" s="13"/>
    </row>
    <row r="94" spans="1:7" ht="12.75">
      <c r="A94" s="58" t="s">
        <v>66</v>
      </c>
      <c r="B94" s="22"/>
      <c r="C94" s="22"/>
      <c r="D94" s="22"/>
      <c r="E94" s="22"/>
      <c r="F94" s="22"/>
      <c r="G94" s="22"/>
    </row>
    <row r="95" spans="1:7" ht="12.75">
      <c r="A95" s="58" t="s">
        <v>67</v>
      </c>
      <c r="B95" s="22"/>
      <c r="C95" s="22"/>
      <c r="D95" s="22"/>
      <c r="E95" s="22"/>
      <c r="F95" s="22"/>
      <c r="G95" s="22"/>
    </row>
    <row r="96" spans="1:7" ht="12.75">
      <c r="A96" s="58" t="s">
        <v>68</v>
      </c>
      <c r="B96" s="22"/>
      <c r="C96" s="22"/>
      <c r="D96" s="22"/>
      <c r="E96" s="22"/>
      <c r="F96" s="22"/>
      <c r="G96" s="22"/>
    </row>
    <row r="97" spans="1:7" ht="12.75">
      <c r="A97" s="71" t="s">
        <v>69</v>
      </c>
      <c r="B97" s="22"/>
      <c r="C97" s="22"/>
      <c r="D97" s="22"/>
      <c r="E97" s="22"/>
      <c r="F97" s="22"/>
      <c r="G97" s="22"/>
    </row>
    <row r="98" spans="1:7" ht="12.75">
      <c r="A98" s="66" t="s">
        <v>71</v>
      </c>
      <c r="B98" s="22"/>
      <c r="C98" s="22"/>
      <c r="D98" s="22"/>
      <c r="E98" s="22"/>
      <c r="F98" s="22"/>
      <c r="G98" s="22"/>
    </row>
    <row r="99" spans="1:7" ht="41.25" customHeight="1">
      <c r="A99" s="66"/>
      <c r="B99" s="22"/>
      <c r="C99" s="22"/>
      <c r="D99" s="22"/>
      <c r="E99" s="22"/>
      <c r="F99" s="22"/>
      <c r="G99" s="22"/>
    </row>
    <row r="100" spans="1:7" ht="12.75">
      <c r="A100" s="58" t="s">
        <v>70</v>
      </c>
      <c r="B100" s="89"/>
      <c r="C100" s="89"/>
      <c r="D100" s="60" t="s">
        <v>29</v>
      </c>
      <c r="E100" s="36">
        <f ca="1">TODAY()</f>
        <v>44468</v>
      </c>
      <c r="F100" s="1"/>
      <c r="G100" s="1"/>
    </row>
    <row r="101" spans="1:7" ht="12.75" customHeight="1" hidden="1">
      <c r="A101" s="25"/>
      <c r="B101" s="1"/>
      <c r="C101" s="1"/>
      <c r="D101" s="1"/>
      <c r="E101" s="1"/>
      <c r="F101" s="1"/>
      <c r="G101" s="1"/>
    </row>
    <row r="102" spans="1:7" ht="13.5" customHeight="1" hidden="1">
      <c r="A102" s="12"/>
      <c r="B102" s="1"/>
      <c r="C102" s="1"/>
      <c r="D102" s="1"/>
      <c r="E102" s="1"/>
      <c r="F102" s="1"/>
      <c r="G102" s="1"/>
    </row>
    <row r="103" spans="1:7" ht="8.25" customHeight="1" hidden="1">
      <c r="A103" s="12"/>
      <c r="B103" s="1"/>
      <c r="C103" s="1"/>
      <c r="D103" s="1"/>
      <c r="E103" s="1"/>
      <c r="F103" s="1"/>
      <c r="G103" s="1"/>
    </row>
    <row r="104" ht="12.75" customHeight="1" hidden="1"/>
    <row r="105" ht="16.5" customHeight="1" hidden="1"/>
    <row r="106" ht="16.5" customHeight="1" hidden="1"/>
    <row r="107" spans="1:9" ht="16.5" customHeight="1" hidden="1">
      <c r="A107" t="s">
        <v>14</v>
      </c>
      <c r="B107">
        <f>IF(D51&lt;=500000,9,IF(D51&lt;=1000000,7,IF(D51&lt;=1500000,6,IF(D51&lt;=2000000,5,IF(D51&lt;=2500000,4,IF(D51&lt;=3000000,3,IF(D51&lt;=3500000,2,IF(D51&lt;=4000000,1,""))))))))</f>
        <v>9</v>
      </c>
      <c r="C107">
        <v>1000</v>
      </c>
      <c r="D107" s="2">
        <v>40000</v>
      </c>
      <c r="E107" s="4">
        <v>44136</v>
      </c>
      <c r="F107" s="10" t="s">
        <v>39</v>
      </c>
      <c r="G107" s="2"/>
      <c r="H107" s="2"/>
      <c r="I107" s="2"/>
    </row>
    <row r="108" spans="1:9" ht="16.5" customHeight="1" hidden="1">
      <c r="A108" t="s">
        <v>11</v>
      </c>
      <c r="B108">
        <f>IF(E67=40000,1,IF(E67=85000,2,IF(E67=110000,3,IF(E67=140000,4,IF(E67=160000,5,IF(E67=180000,6,IF(E67=215000,7,IF(E67=220000,8,10))))))))</f>
        <v>10</v>
      </c>
      <c r="C108">
        <v>2000</v>
      </c>
      <c r="D108" s="2">
        <v>85000</v>
      </c>
      <c r="E108" s="4">
        <v>44166</v>
      </c>
      <c r="F108" t="s">
        <v>40</v>
      </c>
      <c r="G108" s="2"/>
      <c r="H108" s="2"/>
      <c r="I108" s="2"/>
    </row>
    <row r="109" spans="1:9" ht="16.5" customHeight="1" hidden="1">
      <c r="A109" t="s">
        <v>12</v>
      </c>
      <c r="B109">
        <f>SUM(B107:B108)</f>
        <v>19</v>
      </c>
      <c r="C109">
        <v>3000</v>
      </c>
      <c r="D109" s="2">
        <v>110000</v>
      </c>
      <c r="E109" s="4">
        <v>44197</v>
      </c>
      <c r="F109" s="68" t="s">
        <v>52</v>
      </c>
      <c r="G109" s="2"/>
      <c r="H109" s="2"/>
      <c r="I109" s="2"/>
    </row>
    <row r="110" spans="1:9" ht="16.5" customHeight="1" hidden="1">
      <c r="A110" t="s">
        <v>13</v>
      </c>
      <c r="C110">
        <v>4000</v>
      </c>
      <c r="D110" s="2">
        <v>140000</v>
      </c>
      <c r="E110" s="4">
        <v>44228</v>
      </c>
      <c r="F110" s="2"/>
      <c r="G110" s="2"/>
      <c r="H110" s="2"/>
      <c r="I110" s="2"/>
    </row>
    <row r="111" spans="3:9" ht="16.5" customHeight="1" hidden="1">
      <c r="C111">
        <v>5000</v>
      </c>
      <c r="D111" s="2">
        <v>160000</v>
      </c>
      <c r="E111" s="4">
        <v>44256</v>
      </c>
      <c r="F111" s="2"/>
      <c r="G111" s="2"/>
      <c r="H111" s="2"/>
      <c r="I111" s="2"/>
    </row>
    <row r="112" spans="3:10" ht="16.5" customHeight="1" hidden="1">
      <c r="C112">
        <v>6000</v>
      </c>
      <c r="D112" s="2">
        <v>180000</v>
      </c>
      <c r="E112" s="4">
        <v>44287</v>
      </c>
      <c r="F112" s="45" t="s">
        <v>35</v>
      </c>
      <c r="G112" s="2"/>
      <c r="H112" s="2"/>
      <c r="I112" s="2"/>
      <c r="J112" s="2"/>
    </row>
    <row r="113" spans="3:10" ht="16.5" customHeight="1" hidden="1">
      <c r="C113">
        <v>7000</v>
      </c>
      <c r="D113" s="2">
        <v>215000</v>
      </c>
      <c r="E113" s="4">
        <v>44317</v>
      </c>
      <c r="F113" s="45" t="s">
        <v>36</v>
      </c>
      <c r="G113" s="2"/>
      <c r="H113" s="2"/>
      <c r="I113" s="2"/>
      <c r="J113" s="2"/>
    </row>
    <row r="114" spans="3:10" ht="16.5" customHeight="1" hidden="1">
      <c r="C114">
        <v>8000</v>
      </c>
      <c r="D114" s="2">
        <v>220000</v>
      </c>
      <c r="E114" s="4">
        <v>44348</v>
      </c>
      <c r="F114" s="45" t="s">
        <v>37</v>
      </c>
      <c r="G114" s="2"/>
      <c r="H114" s="2"/>
      <c r="I114" s="2"/>
      <c r="J114" s="2"/>
    </row>
    <row r="115" spans="1:5" ht="16.5" customHeight="1" hidden="1">
      <c r="A115" s="6">
        <f>IF(B109&lt;9,"Souscription impossible","")</f>
      </c>
      <c r="E115" s="4">
        <v>44378</v>
      </c>
    </row>
    <row r="116" spans="1:5" ht="16.5" customHeight="1" hidden="1">
      <c r="A116" s="6">
        <f>IF(A115="souscription impossible","cf grille tarifaire en vigueur","")</f>
      </c>
      <c r="C116" t="s">
        <v>53</v>
      </c>
      <c r="E116" s="4">
        <v>44409</v>
      </c>
    </row>
    <row r="117" spans="1:5" ht="16.5" customHeight="1" hidden="1">
      <c r="A117" s="1">
        <f>IF(D51&gt;4000000,"le CA Assurable doit être inférieur à 4 000 000 €","")</f>
      </c>
      <c r="C117" t="s">
        <v>54</v>
      </c>
      <c r="E117" s="4">
        <v>44440</v>
      </c>
    </row>
    <row r="118" ht="16.5" customHeight="1" hidden="1">
      <c r="E118" s="4">
        <v>44470</v>
      </c>
    </row>
    <row r="119" spans="1:5" ht="16.5" customHeight="1" hidden="1">
      <c r="A119" s="1"/>
      <c r="E119" s="4">
        <v>44501</v>
      </c>
    </row>
    <row r="120" spans="1:5" ht="16.5" customHeight="1" hidden="1">
      <c r="A120" s="1"/>
      <c r="E120" s="4">
        <v>44531</v>
      </c>
    </row>
    <row r="121" spans="1:5" ht="16.5" customHeight="1" hidden="1">
      <c r="A121" s="46">
        <f>IF(E67=85000,4699,IF(E67=110000,6240,IF(E67=140000,8317,IF(E67=160000,9325,IF(E67=180000,10358,IF(E67=215000,11812,IF(E67=220000,12648,0)))))))</f>
        <v>0</v>
      </c>
      <c r="B121" s="37">
        <f>A121*0.9</f>
        <v>0</v>
      </c>
      <c r="E121" s="4">
        <v>44562</v>
      </c>
    </row>
    <row r="122" spans="1:5" ht="16.5" customHeight="1" hidden="1">
      <c r="A122" s="46">
        <f>IF(E67=85000,4468,IF(E67=110000,5943,IF(E67=140000,7921,IF(E67=160000,8880,IF(E67=180000,9864,IF(E67=215000,11250,IF(E67=220000,12046,0)))))))</f>
        <v>0</v>
      </c>
      <c r="B122" s="37">
        <f>B121*0.95</f>
        <v>0</v>
      </c>
      <c r="E122" s="4">
        <v>44593</v>
      </c>
    </row>
    <row r="123" ht="16.5" customHeight="1" hidden="1">
      <c r="A123" s="46">
        <f>IF(E67=85000,4189,IF(E67=110000,5552,IF(E67=140000,7400,IF(E67=160000,8297,IF(E67=180000,9215,IF(E67=215000,10516,IF(E67=220000,11273,0)))))))</f>
        <v>0</v>
      </c>
    </row>
    <row r="124" ht="16.5" customHeight="1" hidden="1">
      <c r="A124" s="46">
        <f>IF(E67=85000,3970,IF(E67=110000,5287,IF(E67=140000,7048,IF(E67=160000,7902,IF(E67=180000,8776,IF(E67=215000,10017,IF(E67=220000,10736,0)))))))</f>
        <v>0</v>
      </c>
    </row>
    <row r="125" ht="16.5" customHeight="1" hidden="1">
      <c r="A125" s="6">
        <f>IF(E67=85000,5044,IF(E67=110000,6667,IF(E67=140000,8885,IF(E67=160000,9969,IF(E67=180000,11065,IF(E67=215000,12626,IF(E67=220000,13517,0)))))))</f>
        <v>0</v>
      </c>
    </row>
    <row r="126" ht="16.5" customHeight="1" hidden="1">
      <c r="A126" s="6">
        <f>IF(E67=85000,4789,IF(E67=110000,6349,IF(E67=140000,8462,IF(E67=160000,9494,IF(E67=180000,10538,IF(E67=215000,12024,IF(E67=220000,12872,0)))))))</f>
        <v>0</v>
      </c>
    </row>
    <row r="127" ht="16.5" customHeight="1" hidden="1">
      <c r="A127" s="6">
        <f>IF(B63="France uniquement",1,IF(B63="France + Export",10,IF(B63="Export uniquement",100,"")))</f>
      </c>
    </row>
    <row r="128" ht="16.5" customHeight="1" hidden="1">
      <c r="A128" s="6">
        <f>IF(E69="Annuel",5,0)</f>
        <v>0</v>
      </c>
    </row>
    <row r="129" ht="16.5" customHeight="1" hidden="1">
      <c r="A129" s="6">
        <f>SUM(A127:A128)</f>
        <v>0</v>
      </c>
    </row>
    <row r="130" ht="16.5" customHeight="1" hidden="1">
      <c r="A130" s="6">
        <f>IF(A129=10,A121,IF(A129=15,A122,IF(A129=6,A124,IF(A129=1,A123,IF(A129=100,A125,IF(A129=105,A126,""))))))</f>
      </c>
    </row>
    <row r="131" ht="16.5" customHeight="1" hidden="1"/>
    <row r="132" ht="16.5" customHeight="1" hidden="1"/>
    <row r="133" ht="16.5" customHeight="1" hidden="1"/>
    <row r="134" ht="16.5" customHeight="1" hidden="1"/>
    <row r="135" ht="16.5" customHeight="1" hidden="1"/>
    <row r="136" ht="16.5" customHeight="1" hidden="1"/>
    <row r="137" ht="16.5" customHeight="1" hidden="1">
      <c r="E137" s="4"/>
    </row>
    <row r="138" ht="16.5" customHeight="1" hidden="1">
      <c r="E138" s="4"/>
    </row>
    <row r="139" ht="16.5" customHeight="1" hidden="1">
      <c r="E139" s="4"/>
    </row>
    <row r="140" ht="16.5" customHeight="1" hidden="1">
      <c r="E140" s="4"/>
    </row>
    <row r="141" ht="16.5" customHeight="1" hidden="1">
      <c r="E141" s="4"/>
    </row>
    <row r="142" ht="16.5" customHeight="1" hidden="1">
      <c r="E142" s="4"/>
    </row>
    <row r="143" ht="16.5" customHeight="1" hidden="1">
      <c r="E143" s="4"/>
    </row>
    <row r="144" ht="16.5" customHeight="1" hidden="1"/>
    <row r="145" ht="16.5" customHeight="1" hidden="1"/>
    <row r="146" ht="16.5" customHeight="1" hidden="1"/>
    <row r="147" ht="16.5" customHeight="1" hidden="1"/>
    <row r="148" ht="16.5" customHeight="1" hidden="1"/>
    <row r="149" ht="16.5" customHeight="1" hidden="1"/>
    <row r="150" ht="16.5" customHeight="1" hidden="1"/>
    <row r="151" ht="16.5" customHeight="1" hidden="1"/>
    <row r="152" ht="16.5" customHeight="1" hidden="1"/>
    <row r="153" ht="16.5" customHeight="1" hidden="1"/>
    <row r="154" ht="16.5" customHeight="1" hidden="1"/>
    <row r="155" ht="16.5" customHeight="1" hidden="1"/>
    <row r="156" ht="16.5" customHeight="1" hidden="1"/>
    <row r="157" ht="16.5" customHeight="1" hidden="1"/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6.5" customHeight="1" hidden="1"/>
    <row r="166" ht="16.5" customHeight="1" hidden="1"/>
    <row r="167" ht="16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7.5" customHeight="1" thickBot="1"/>
    <row r="173" spans="1:7" ht="10.5" customHeight="1">
      <c r="A173" s="108" t="s">
        <v>10</v>
      </c>
      <c r="B173" s="109"/>
      <c r="C173" s="109"/>
      <c r="D173" s="109"/>
      <c r="E173" s="109"/>
      <c r="F173" s="109"/>
      <c r="G173" s="110"/>
    </row>
    <row r="174" spans="1:7" ht="10.5" customHeight="1" thickBot="1">
      <c r="A174" s="111"/>
      <c r="B174" s="112"/>
      <c r="C174" s="112"/>
      <c r="D174" s="112"/>
      <c r="E174" s="112"/>
      <c r="F174" s="112"/>
      <c r="G174" s="113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</sheetData>
  <sheetProtection password="EBE5" sheet="1" selectLockedCells="1"/>
  <protectedRanges>
    <protectedRange sqref="E4 E6 E8 B12 G12 B14 B16 D16 B18 D18 B22 G22 D24 E25 C26 D39 F39 D41 F41 D43 F43 D45 F45 D47 F47 E67 E69 C75 A77 C81:C84 D85 B100 E100 G30 D32:D33 B28:B31" name="Plage1"/>
    <protectedRange sqref="C56 E55:E57" name="Plage1_1"/>
  </protectedRanges>
  <mergeCells count="119">
    <mergeCell ref="A83:B83"/>
    <mergeCell ref="E3:G3"/>
    <mergeCell ref="A173:G174"/>
    <mergeCell ref="B28:G28"/>
    <mergeCell ref="D24:G24"/>
    <mergeCell ref="C75:G75"/>
    <mergeCell ref="A81:B81"/>
    <mergeCell ref="B100:C100"/>
    <mergeCell ref="A67:D67"/>
    <mergeCell ref="B22:E22"/>
    <mergeCell ref="A47:C47"/>
    <mergeCell ref="D16:G16"/>
    <mergeCell ref="D41:E41"/>
    <mergeCell ref="D34:E34"/>
    <mergeCell ref="A45:C45"/>
    <mergeCell ref="F39:G39"/>
    <mergeCell ref="F41:G41"/>
    <mergeCell ref="F43:G43"/>
    <mergeCell ref="F45:G45"/>
    <mergeCell ref="D45:E45"/>
    <mergeCell ref="A77:G77"/>
    <mergeCell ref="A73:D73"/>
    <mergeCell ref="F73:I73"/>
    <mergeCell ref="A49:C49"/>
    <mergeCell ref="A51:C51"/>
    <mergeCell ref="D39:E39"/>
    <mergeCell ref="A41:C41"/>
    <mergeCell ref="A43:C43"/>
    <mergeCell ref="D43:E43"/>
    <mergeCell ref="A39:C39"/>
    <mergeCell ref="C26:G26"/>
    <mergeCell ref="A69:D69"/>
    <mergeCell ref="A75:B75"/>
    <mergeCell ref="F69:G69"/>
    <mergeCell ref="D51:G51"/>
    <mergeCell ref="D47:E47"/>
    <mergeCell ref="D49:E49"/>
    <mergeCell ref="B63:C63"/>
    <mergeCell ref="D37:G37"/>
    <mergeCell ref="F34:G34"/>
    <mergeCell ref="E4:G4"/>
    <mergeCell ref="F67:G67"/>
    <mergeCell ref="E8:G8"/>
    <mergeCell ref="D52:G52"/>
    <mergeCell ref="E6:G6"/>
    <mergeCell ref="F47:G47"/>
    <mergeCell ref="F49:G49"/>
    <mergeCell ref="B14:G14"/>
    <mergeCell ref="B12:E12"/>
    <mergeCell ref="B37:C37"/>
    <mergeCell ref="A20:D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EG20:EJ20"/>
    <mergeCell ref="EK20:EN20"/>
    <mergeCell ref="EO20:ER20"/>
    <mergeCell ref="ES20:EV20"/>
    <mergeCell ref="EW20:EZ20"/>
    <mergeCell ref="FA20:FD20"/>
    <mergeCell ref="FE20:FH20"/>
    <mergeCell ref="FI20:FL20"/>
    <mergeCell ref="FM20:FP20"/>
    <mergeCell ref="FQ20:FT20"/>
    <mergeCell ref="GS20:GV20"/>
    <mergeCell ref="GW20:GZ20"/>
    <mergeCell ref="FU20:FX20"/>
    <mergeCell ref="FY20:GB20"/>
    <mergeCell ref="GC20:GF20"/>
    <mergeCell ref="GG20:GJ20"/>
    <mergeCell ref="GK20:GN20"/>
    <mergeCell ref="GO20:GR20"/>
    <mergeCell ref="IK20:IN20"/>
    <mergeCell ref="IO20:IR20"/>
    <mergeCell ref="IS20:IV20"/>
    <mergeCell ref="HQ20:HT20"/>
    <mergeCell ref="HU20:HX20"/>
    <mergeCell ref="HY20:IB20"/>
    <mergeCell ref="IC20:IF20"/>
    <mergeCell ref="A56:B56"/>
    <mergeCell ref="A57:B57"/>
    <mergeCell ref="B30:E30"/>
    <mergeCell ref="D33:G33"/>
    <mergeCell ref="D32:G32"/>
    <mergeCell ref="IG20:IJ20"/>
    <mergeCell ref="HA20:HD20"/>
    <mergeCell ref="HE20:HH20"/>
    <mergeCell ref="HI20:HL20"/>
    <mergeCell ref="HM20:HP20"/>
  </mergeCells>
  <conditionalFormatting sqref="E67">
    <cfRule type="cellIs" priority="1" dxfId="0" operator="between" stopIfTrue="1">
      <formula>$D$107</formula>
      <formula>$D$114</formula>
    </cfRule>
  </conditionalFormatting>
  <dataValidations count="10">
    <dataValidation type="list" allowBlank="1" showInputMessage="1" showErrorMessage="1" sqref="D85">
      <formula1>$C$107:$C$114</formula1>
    </dataValidation>
    <dataValidation type="list" allowBlank="1" showInputMessage="1" showErrorMessage="1" sqref="C82">
      <formula1>$E$107:$E$112</formula1>
    </dataValidation>
    <dataValidation type="list" allowBlank="1" showInputMessage="1" showErrorMessage="1" sqref="E69:E70">
      <formula1>$A$107:$A$110</formula1>
    </dataValidation>
    <dataValidation type="list" showInputMessage="1" showErrorMessage="1" sqref="E68">
      <formula1>$D$107:$D$114</formula1>
    </dataValidation>
    <dataValidation type="list" showInputMessage="1" showErrorMessage="1" sqref="E67">
      <formula1>$D$108:$D$114</formula1>
    </dataValidation>
    <dataValidation type="list" allowBlank="1" showInputMessage="1" showErrorMessage="1" sqref="B37:C37">
      <formula1>$F$107:$F$109</formula1>
    </dataValidation>
    <dataValidation type="list" allowBlank="1" showInputMessage="1" showErrorMessage="1" sqref="C83:C84">
      <formula1>$F$112:$F$114</formula1>
    </dataValidation>
    <dataValidation type="list" allowBlank="1" showInputMessage="1" showErrorMessage="1" sqref="C81">
      <formula1>$E$107:$E$122</formula1>
    </dataValidation>
    <dataValidation type="list" allowBlank="1" showInputMessage="1" showErrorMessage="1" sqref="G61">
      <formula1>$C$116:$C$117</formula1>
    </dataValidation>
    <dataValidation allowBlank="1" showInputMessage="1" showErrorMessage="1" sqref="E55:E57 C5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FRYTUR1</dc:creator>
  <cp:keywords/>
  <dc:description/>
  <cp:lastModifiedBy>NARBOUX Joris</cp:lastModifiedBy>
  <cp:lastPrinted>2017-10-05T14:01:25Z</cp:lastPrinted>
  <dcterms:created xsi:type="dcterms:W3CDTF">2008-05-09T14:09:49Z</dcterms:created>
  <dcterms:modified xsi:type="dcterms:W3CDTF">2021-09-29T14:31:46Z</dcterms:modified>
  <cp:category/>
  <cp:version/>
  <cp:contentType/>
  <cp:contentStatus/>
</cp:coreProperties>
</file>